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210" yWindow="15" windowWidth="19440" windowHeight="7650"/>
  </bookViews>
  <sheets>
    <sheet name="SRE" sheetId="10" r:id="rId1"/>
  </sheets>
  <calcPr calcId="144525"/>
</workbook>
</file>

<file path=xl/calcChain.xml><?xml version="1.0" encoding="utf-8"?>
<calcChain xmlns="http://schemas.openxmlformats.org/spreadsheetml/2006/main">
  <c r="D45" i="10" l="1"/>
  <c r="E45" i="10"/>
  <c r="F45" i="10"/>
  <c r="G45" i="10"/>
  <c r="F44" i="10"/>
  <c r="C45" i="10"/>
  <c r="F58" i="10"/>
  <c r="G54" i="10" l="1"/>
  <c r="E55" i="10" l="1"/>
  <c r="C13" i="10"/>
  <c r="C36" i="10"/>
  <c r="C18" i="10"/>
  <c r="E54" i="10"/>
  <c r="E53" i="10"/>
  <c r="D55" i="10" l="1"/>
  <c r="D36" i="10"/>
  <c r="D18" i="10"/>
  <c r="F57" i="10" l="1"/>
  <c r="F56" i="10"/>
  <c r="D59" i="10" l="1"/>
  <c r="E59" i="10"/>
  <c r="F59" i="10"/>
  <c r="G59" i="10"/>
  <c r="C59" i="10"/>
  <c r="C48" i="10" l="1"/>
  <c r="F43" i="10"/>
  <c r="F42" i="10"/>
  <c r="F41" i="10"/>
  <c r="F40" i="10"/>
  <c r="E37" i="10"/>
  <c r="C37" i="10"/>
  <c r="F36" i="10"/>
  <c r="G36" i="10" s="1"/>
  <c r="F35" i="10"/>
  <c r="G35" i="10" s="1"/>
  <c r="F34" i="10"/>
  <c r="G34" i="10" s="1"/>
  <c r="F33" i="10"/>
  <c r="G33" i="10" s="1"/>
  <c r="D31" i="10"/>
  <c r="D37" i="10" s="1"/>
  <c r="F30" i="10"/>
  <c r="G30" i="10" s="1"/>
  <c r="F29" i="10"/>
  <c r="G29" i="10" s="1"/>
  <c r="F28" i="10"/>
  <c r="G28" i="10" s="1"/>
  <c r="F26" i="10"/>
  <c r="G26" i="10" s="1"/>
  <c r="F25" i="10"/>
  <c r="G25" i="10" s="1"/>
  <c r="E22" i="10"/>
  <c r="D22" i="10"/>
  <c r="C22" i="10"/>
  <c r="F21" i="10"/>
  <c r="G21" i="10" s="1"/>
  <c r="F20" i="10"/>
  <c r="G20" i="10" s="1"/>
  <c r="F19" i="10"/>
  <c r="G19" i="10" s="1"/>
  <c r="F18" i="10"/>
  <c r="G18" i="10" s="1"/>
  <c r="F17" i="10"/>
  <c r="C38" i="10" l="1"/>
  <c r="C49" i="10" s="1"/>
  <c r="D38" i="10"/>
  <c r="D49" i="10" s="1"/>
  <c r="F22" i="10"/>
  <c r="E38" i="10"/>
  <c r="E49" i="10" s="1"/>
  <c r="G17" i="10"/>
  <c r="G22" i="10"/>
  <c r="F31" i="10"/>
  <c r="G31" i="10" s="1"/>
  <c r="G37" i="10" s="1"/>
  <c r="C60" i="10" l="1"/>
  <c r="E60" i="10"/>
  <c r="G38" i="10"/>
  <c r="G49" i="10" s="1"/>
  <c r="G60" i="10" s="1"/>
  <c r="F37" i="10"/>
  <c r="F38" i="10" s="1"/>
  <c r="F49" i="10" s="1"/>
  <c r="D13" i="10" l="1"/>
  <c r="D60" i="10" s="1"/>
  <c r="F13" i="10"/>
  <c r="F60" i="10" s="1"/>
</calcChain>
</file>

<file path=xl/sharedStrings.xml><?xml version="1.0" encoding="utf-8"?>
<sst xmlns="http://schemas.openxmlformats.org/spreadsheetml/2006/main" count="91" uniqueCount="90">
  <si>
    <t>Total</t>
  </si>
  <si>
    <t>AMALIA A. IRREVERRE</t>
  </si>
  <si>
    <t>Municipal Mayor</t>
  </si>
  <si>
    <t>SAMUEL C. PARILLA</t>
  </si>
  <si>
    <t xml:space="preserve">2019 - Current Year Appropriation </t>
  </si>
  <si>
    <t>PARTICULARS</t>
  </si>
  <si>
    <t>Account Code</t>
  </si>
  <si>
    <t>Past Year</t>
  </si>
  <si>
    <t>First Semester</t>
  </si>
  <si>
    <t>Second Semester</t>
  </si>
  <si>
    <t>Budget Year</t>
  </si>
  <si>
    <t>(Actual)</t>
  </si>
  <si>
    <t>(Estimate)</t>
  </si>
  <si>
    <t>(Proposed)</t>
  </si>
  <si>
    <t>I.  Beginning Cash Balance</t>
  </si>
  <si>
    <t>II.  Receipts</t>
  </si>
  <si>
    <t>A.  Local Sources</t>
  </si>
  <si>
    <t>1.  Tax Revenue</t>
  </si>
  <si>
    <t>a.  Community Tax</t>
  </si>
  <si>
    <t>4-01-01-050</t>
  </si>
  <si>
    <t>b.  Real Property Tax-Basic</t>
  </si>
  <si>
    <t>4-01-02-040</t>
  </si>
  <si>
    <t>c.  Business Tax</t>
  </si>
  <si>
    <t>4-01-03-030</t>
  </si>
  <si>
    <t>d.  Tax on Sand, Gravel and Other Quarry Products</t>
  </si>
  <si>
    <t>4-01-03-040</t>
  </si>
  <si>
    <t>e.  Tax Revenue-Fines &amp; Penalties-Property Taxes</t>
  </si>
  <si>
    <t>4-01-05-020</t>
  </si>
  <si>
    <t>Total Tax Revenue</t>
  </si>
  <si>
    <t>2.  Non-Tax Revenue</t>
  </si>
  <si>
    <t>a. Regulatory Fees</t>
  </si>
  <si>
    <t>1.  Permit Fees</t>
  </si>
  <si>
    <t>4-02-01-010</t>
  </si>
  <si>
    <t>2.  Registration Fees</t>
  </si>
  <si>
    <t>4-02-01-020</t>
  </si>
  <si>
    <t>b. Service/User Charges</t>
  </si>
  <si>
    <t>1.  Clearance and Certification Fees</t>
  </si>
  <si>
    <t>4-02-01-040</t>
  </si>
  <si>
    <t>2.  Inspection Fees</t>
  </si>
  <si>
    <t>4-02-01-100</t>
  </si>
  <si>
    <t>3.  Processing Fees</t>
  </si>
  <si>
    <t>4-02-01-130</t>
  </si>
  <si>
    <t>4.  Fines &amp; Penalties-Service Income</t>
  </si>
  <si>
    <t>4-02-01-980</t>
  </si>
  <si>
    <t>c.  Business Income</t>
  </si>
  <si>
    <t>1.  Rent Income</t>
  </si>
  <si>
    <t>4-02-02-050</t>
  </si>
  <si>
    <t>2.  Receipt from Market Operations</t>
  </si>
  <si>
    <t>4-02-02-140</t>
  </si>
  <si>
    <t>3.  Income from Printing &amp; Publication</t>
  </si>
  <si>
    <t>4-02-02-170</t>
  </si>
  <si>
    <t>4.  Interest Income</t>
  </si>
  <si>
    <t>4-02-02-220</t>
  </si>
  <si>
    <t>Total Non-Tax Revenue</t>
  </si>
  <si>
    <t>Total Local Sources</t>
  </si>
  <si>
    <t>B.  External Sources</t>
  </si>
  <si>
    <t>1.  Share from Internal Revenue Allotment</t>
  </si>
  <si>
    <t>4-01-06-010</t>
  </si>
  <si>
    <t>2.  Share from PCSO</t>
  </si>
  <si>
    <t>4-04-01-020</t>
  </si>
  <si>
    <t>3.  Other Shares from National Tax Collection</t>
  </si>
  <si>
    <t>a.  Share from Tobacco Excise Tax</t>
  </si>
  <si>
    <t>4-01-06-040</t>
  </si>
  <si>
    <t>Total External Sources</t>
  </si>
  <si>
    <t>C.  Non-Income Receipts</t>
  </si>
  <si>
    <t>1.  Receipts from Loans and Borrowings</t>
  </si>
  <si>
    <t>Total Non-Income Receipts</t>
  </si>
  <si>
    <t>Total Receipts</t>
  </si>
  <si>
    <t>Total Expenditures</t>
  </si>
  <si>
    <t>HUBERT MAURICIO A. PAZ</t>
  </si>
  <si>
    <t>FLORDELIZA P. REBOROSO</t>
  </si>
  <si>
    <t>Municipal Treasurer</t>
  </si>
  <si>
    <t>Municipal Budget Officer</t>
  </si>
  <si>
    <t>Muncipal Accountant</t>
  </si>
  <si>
    <t>FDP Form 3-Statement of Receipts and Expenditures</t>
  </si>
  <si>
    <t>STATEMENT OF RECEIPTS AND EXPENDITURES</t>
  </si>
  <si>
    <t>CY 2020</t>
  </si>
  <si>
    <r>
      <t xml:space="preserve">Province, City or Municipality:  </t>
    </r>
    <r>
      <rPr>
        <b/>
        <u/>
        <sz val="11"/>
        <color theme="1"/>
        <rFont val="Times New Roman"/>
        <family val="1"/>
      </rPr>
      <t>BANTAY, ILOCOS SUR</t>
    </r>
  </si>
  <si>
    <t>Prepared by:</t>
  </si>
  <si>
    <t>Approved by:</t>
  </si>
  <si>
    <t>EXPENDITURES</t>
  </si>
  <si>
    <t>a.  General Services</t>
  </si>
  <si>
    <t>b.  Economic Services</t>
  </si>
  <si>
    <t>c.  Social Services</t>
  </si>
  <si>
    <t>d.  Debt Service</t>
  </si>
  <si>
    <t>I.    General Fund</t>
  </si>
  <si>
    <t>II.    Special Education Fund</t>
  </si>
  <si>
    <t>III.    Trust Fund from National Government Transfers</t>
  </si>
  <si>
    <t>ENDING CASH BALANCE</t>
  </si>
  <si>
    <t>4.  National Government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</si>
</sst>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P&quot;* #,##0.00_);_(&quot;P&quot;* \(#,##0.00\);_(&quot;P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3" fillId="0" borderId="0" xfId="1" applyFont="1" applyBorder="1"/>
    <xf numFmtId="43" fontId="3" fillId="0" borderId="0" xfId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6" fillId="0" borderId="0" xfId="0" applyFont="1"/>
    <xf numFmtId="0" fontId="8" fillId="0" borderId="2" xfId="0" applyFont="1" applyBorder="1" applyAlignment="1"/>
    <xf numFmtId="0" fontId="5" fillId="0" borderId="5" xfId="0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8" fillId="0" borderId="4" xfId="0" applyFont="1" applyBorder="1" applyAlignment="1"/>
    <xf numFmtId="0" fontId="5" fillId="0" borderId="6" xfId="0" applyFont="1" applyBorder="1"/>
    <xf numFmtId="0" fontId="5" fillId="0" borderId="4" xfId="0" applyFont="1" applyBorder="1"/>
    <xf numFmtId="0" fontId="8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left" indent="3"/>
    </xf>
    <xf numFmtId="0" fontId="5" fillId="0" borderId="4" xfId="0" applyFont="1" applyBorder="1" applyAlignment="1">
      <alignment horizontal="left" indent="5"/>
    </xf>
    <xf numFmtId="0" fontId="5" fillId="0" borderId="6" xfId="0" applyFont="1" applyBorder="1" applyAlignment="1">
      <alignment horizontal="center"/>
    </xf>
    <xf numFmtId="43" fontId="5" fillId="0" borderId="6" xfId="1" applyFont="1" applyBorder="1"/>
    <xf numFmtId="43" fontId="5" fillId="0" borderId="4" xfId="1" applyFont="1" applyBorder="1"/>
    <xf numFmtId="43" fontId="5" fillId="0" borderId="1" xfId="1" applyFont="1" applyBorder="1"/>
    <xf numFmtId="0" fontId="5" fillId="0" borderId="4" xfId="0" applyFont="1" applyBorder="1" applyAlignment="1">
      <alignment horizontal="left" indent="4"/>
    </xf>
    <xf numFmtId="0" fontId="5" fillId="0" borderId="4" xfId="0" applyFont="1" applyBorder="1" applyAlignment="1">
      <alignment horizontal="left" indent="6"/>
    </xf>
    <xf numFmtId="0" fontId="5" fillId="0" borderId="4" xfId="0" applyFont="1" applyBorder="1" applyAlignment="1">
      <alignment horizontal="left" indent="1"/>
    </xf>
    <xf numFmtId="43" fontId="5" fillId="0" borderId="8" xfId="1" applyFont="1" applyBorder="1"/>
    <xf numFmtId="0" fontId="8" fillId="0" borderId="4" xfId="0" applyFont="1" applyBorder="1"/>
    <xf numFmtId="164" fontId="8" fillId="0" borderId="1" xfId="1" applyNumberFormat="1" applyFont="1" applyBorder="1"/>
    <xf numFmtId="164" fontId="8" fillId="0" borderId="8" xfId="1" applyNumberFormat="1" applyFont="1" applyBorder="1"/>
    <xf numFmtId="0" fontId="8" fillId="0" borderId="3" xfId="0" applyFont="1" applyBorder="1"/>
    <xf numFmtId="0" fontId="5" fillId="0" borderId="7" xfId="0" applyFont="1" applyBorder="1"/>
    <xf numFmtId="164" fontId="8" fillId="0" borderId="7" xfId="1" applyNumberFormat="1" applyFont="1" applyBorder="1"/>
    <xf numFmtId="0" fontId="8" fillId="0" borderId="0" xfId="0" applyFont="1" applyBorder="1"/>
    <xf numFmtId="0" fontId="5" fillId="0" borderId="0" xfId="0" applyFont="1" applyBorder="1"/>
    <xf numFmtId="164" fontId="8" fillId="0" borderId="0" xfId="1" applyNumberFormat="1" applyFont="1" applyBorder="1"/>
    <xf numFmtId="0" fontId="8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63</xdr:row>
      <xdr:rowOff>9525</xdr:rowOff>
    </xdr:from>
    <xdr:to>
      <xdr:col>5</xdr:col>
      <xdr:colOff>819150</xdr:colOff>
      <xdr:row>66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2192000"/>
          <a:ext cx="647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69</xdr:row>
      <xdr:rowOff>114300</xdr:rowOff>
    </xdr:from>
    <xdr:to>
      <xdr:col>0</xdr:col>
      <xdr:colOff>2369443</xdr:colOff>
      <xdr:row>75</xdr:row>
      <xdr:rowOff>95252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439775"/>
          <a:ext cx="2207518" cy="112395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62</xdr:row>
      <xdr:rowOff>85725</xdr:rowOff>
    </xdr:from>
    <xdr:to>
      <xdr:col>3</xdr:col>
      <xdr:colOff>698467</xdr:colOff>
      <xdr:row>68</xdr:row>
      <xdr:rowOff>50345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2077700"/>
          <a:ext cx="1784317" cy="110762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63</xdr:row>
      <xdr:rowOff>76200</xdr:rowOff>
    </xdr:from>
    <xdr:to>
      <xdr:col>0</xdr:col>
      <xdr:colOff>2362200</xdr:colOff>
      <xdr:row>65</xdr:row>
      <xdr:rowOff>161926</xdr:rowOff>
    </xdr:to>
    <xdr:pic>
      <xdr:nvPicPr>
        <xdr:cNvPr id="5" name="Picture 4" descr="F:\Signature\Hubert Paz00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258675"/>
          <a:ext cx="2228850" cy="466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53" workbookViewId="0">
      <selection activeCell="B71" sqref="B71"/>
    </sheetView>
  </sheetViews>
  <sheetFormatPr defaultRowHeight="15" x14ac:dyDescent="0.25"/>
  <cols>
    <col min="1" max="1" width="38.7109375" style="1" customWidth="1"/>
    <col min="2" max="2" width="12.5703125" style="1" customWidth="1"/>
    <col min="3" max="4" width="17.42578125" style="1" customWidth="1"/>
    <col min="5" max="5" width="16.85546875" style="1" customWidth="1"/>
    <col min="6" max="6" width="16.7109375" style="1" customWidth="1"/>
    <col min="7" max="7" width="17.42578125" style="1" customWidth="1"/>
    <col min="8" max="16384" width="9.140625" style="1"/>
  </cols>
  <sheetData>
    <row r="1" spans="1:7" x14ac:dyDescent="0.25">
      <c r="A1" s="12" t="s">
        <v>74</v>
      </c>
    </row>
    <row r="2" spans="1:7" x14ac:dyDescent="0.25">
      <c r="A2" s="12"/>
    </row>
    <row r="4" spans="1:7" x14ac:dyDescent="0.25">
      <c r="A4" s="44" t="s">
        <v>75</v>
      </c>
      <c r="B4" s="44"/>
      <c r="C4" s="44"/>
      <c r="D4" s="44"/>
      <c r="E4" s="44"/>
      <c r="F4" s="44"/>
      <c r="G4" s="44"/>
    </row>
    <row r="5" spans="1:7" x14ac:dyDescent="0.25">
      <c r="A5" s="44" t="s">
        <v>76</v>
      </c>
      <c r="B5" s="44"/>
      <c r="C5" s="44"/>
      <c r="D5" s="44"/>
      <c r="E5" s="44"/>
      <c r="F5" s="44"/>
      <c r="G5" s="44"/>
    </row>
    <row r="6" spans="1:7" x14ac:dyDescent="0.25">
      <c r="A6" s="43" t="s">
        <v>77</v>
      </c>
      <c r="B6" s="43"/>
      <c r="C6" s="43"/>
      <c r="D6" s="43"/>
      <c r="E6" s="43"/>
      <c r="F6" s="43"/>
      <c r="G6" s="43"/>
    </row>
    <row r="7" spans="1:7" x14ac:dyDescent="0.25">
      <c r="A7" s="44"/>
      <c r="B7" s="44"/>
      <c r="C7" s="44"/>
      <c r="D7" s="44"/>
      <c r="E7" s="44"/>
      <c r="F7" s="44"/>
      <c r="G7" s="44"/>
    </row>
    <row r="9" spans="1:7" x14ac:dyDescent="0.25">
      <c r="A9" s="4"/>
      <c r="B9" s="4"/>
      <c r="C9" s="4">
        <v>2018</v>
      </c>
      <c r="D9" s="45" t="s">
        <v>4</v>
      </c>
      <c r="E9" s="45"/>
      <c r="F9" s="45"/>
      <c r="G9" s="4">
        <v>2020</v>
      </c>
    </row>
    <row r="10" spans="1:7" ht="29.25" x14ac:dyDescent="0.25">
      <c r="A10" s="5" t="s">
        <v>5</v>
      </c>
      <c r="B10" s="11" t="s">
        <v>6</v>
      </c>
      <c r="C10" s="5" t="s">
        <v>7</v>
      </c>
      <c r="D10" s="4" t="s">
        <v>8</v>
      </c>
      <c r="E10" s="4" t="s">
        <v>9</v>
      </c>
      <c r="F10" s="46" t="s">
        <v>0</v>
      </c>
      <c r="G10" s="5" t="s">
        <v>10</v>
      </c>
    </row>
    <row r="11" spans="1:7" x14ac:dyDescent="0.25">
      <c r="A11" s="5"/>
      <c r="B11" s="5"/>
      <c r="C11" s="5" t="s">
        <v>11</v>
      </c>
      <c r="D11" s="5" t="s">
        <v>11</v>
      </c>
      <c r="E11" s="5" t="s">
        <v>12</v>
      </c>
      <c r="F11" s="42"/>
      <c r="G11" s="5" t="s">
        <v>13</v>
      </c>
    </row>
    <row r="12" spans="1:7" x14ac:dyDescent="0.25">
      <c r="A12" s="6">
        <v>1</v>
      </c>
      <c r="B12" s="6">
        <v>2</v>
      </c>
      <c r="C12" s="6">
        <v>4</v>
      </c>
      <c r="D12" s="6">
        <v>5</v>
      </c>
      <c r="E12" s="6">
        <v>6</v>
      </c>
      <c r="F12" s="6">
        <v>7</v>
      </c>
      <c r="G12" s="6">
        <v>8</v>
      </c>
    </row>
    <row r="13" spans="1:7" x14ac:dyDescent="0.25">
      <c r="A13" s="13" t="s">
        <v>14</v>
      </c>
      <c r="B13" s="14"/>
      <c r="C13" s="15">
        <f>280109.38+13724673.11+1897989.28+6932993.12</f>
        <v>22835764.890000001</v>
      </c>
      <c r="D13" s="15">
        <f>C60</f>
        <v>71521897.429999977</v>
      </c>
      <c r="E13" s="16"/>
      <c r="F13" s="15">
        <f>D13+E13</f>
        <v>71521897.429999977</v>
      </c>
      <c r="G13" s="17"/>
    </row>
    <row r="14" spans="1:7" x14ac:dyDescent="0.25">
      <c r="A14" s="18" t="s">
        <v>15</v>
      </c>
      <c r="B14" s="19"/>
      <c r="C14" s="19"/>
      <c r="D14" s="19"/>
      <c r="E14" s="19"/>
      <c r="F14" s="19"/>
      <c r="G14" s="20"/>
    </row>
    <row r="15" spans="1:7" x14ac:dyDescent="0.25">
      <c r="A15" s="21" t="s">
        <v>16</v>
      </c>
      <c r="B15" s="19"/>
      <c r="C15" s="19"/>
      <c r="D15" s="19"/>
      <c r="E15" s="19"/>
      <c r="F15" s="19"/>
      <c r="G15" s="20"/>
    </row>
    <row r="16" spans="1:7" x14ac:dyDescent="0.25">
      <c r="A16" s="22" t="s">
        <v>17</v>
      </c>
      <c r="B16" s="19"/>
      <c r="C16" s="19"/>
      <c r="D16" s="19"/>
      <c r="E16" s="19"/>
      <c r="F16" s="19"/>
      <c r="G16" s="20"/>
    </row>
    <row r="17" spans="1:7" x14ac:dyDescent="0.25">
      <c r="A17" s="23" t="s">
        <v>18</v>
      </c>
      <c r="B17" s="24" t="s">
        <v>19</v>
      </c>
      <c r="C17" s="25">
        <v>459489.62</v>
      </c>
      <c r="D17" s="25">
        <v>394859.06</v>
      </c>
      <c r="E17" s="25">
        <v>100000</v>
      </c>
      <c r="F17" s="25">
        <f>D17+E17</f>
        <v>494859.06</v>
      </c>
      <c r="G17" s="26">
        <f>F17*1.05</f>
        <v>519602.01300000004</v>
      </c>
    </row>
    <row r="18" spans="1:7" x14ac:dyDescent="0.25">
      <c r="A18" s="23" t="s">
        <v>20</v>
      </c>
      <c r="B18" s="24" t="s">
        <v>21</v>
      </c>
      <c r="C18" s="25">
        <f>2135628.5+1580102.74</f>
        <v>3715731.24</v>
      </c>
      <c r="D18" s="25">
        <f>1875432.31+1438955.05</f>
        <v>3314387.3600000003</v>
      </c>
      <c r="E18" s="25">
        <v>275000</v>
      </c>
      <c r="F18" s="25">
        <f>D18+E18</f>
        <v>3589387.3600000003</v>
      </c>
      <c r="G18" s="26">
        <f>F18*1.05</f>
        <v>3768856.7280000006</v>
      </c>
    </row>
    <row r="19" spans="1:7" x14ac:dyDescent="0.25">
      <c r="A19" s="23" t="s">
        <v>22</v>
      </c>
      <c r="B19" s="24" t="s">
        <v>23</v>
      </c>
      <c r="C19" s="25">
        <v>18541159.800000001</v>
      </c>
      <c r="D19" s="25">
        <v>20297795.050000001</v>
      </c>
      <c r="E19" s="25">
        <v>250000</v>
      </c>
      <c r="F19" s="25">
        <f>D19+E19</f>
        <v>20547795.050000001</v>
      </c>
      <c r="G19" s="26">
        <f>F19*1.05</f>
        <v>21575184.802500002</v>
      </c>
    </row>
    <row r="20" spans="1:7" x14ac:dyDescent="0.25">
      <c r="A20" s="23" t="s">
        <v>24</v>
      </c>
      <c r="B20" s="24" t="s">
        <v>25</v>
      </c>
      <c r="C20" s="25">
        <v>671126.4</v>
      </c>
      <c r="D20" s="25">
        <v>115470</v>
      </c>
      <c r="E20" s="25">
        <v>100000</v>
      </c>
      <c r="F20" s="25">
        <f>D20+E20</f>
        <v>215470</v>
      </c>
      <c r="G20" s="26">
        <f>F20*1.05</f>
        <v>226243.5</v>
      </c>
    </row>
    <row r="21" spans="1:7" x14ac:dyDescent="0.25">
      <c r="A21" s="23" t="s">
        <v>26</v>
      </c>
      <c r="B21" s="24" t="s">
        <v>27</v>
      </c>
      <c r="C21" s="25">
        <v>128400.26</v>
      </c>
      <c r="D21" s="25">
        <v>61390.84</v>
      </c>
      <c r="E21" s="25">
        <v>25000</v>
      </c>
      <c r="F21" s="25">
        <f>D21+E21</f>
        <v>86390.84</v>
      </c>
      <c r="G21" s="26">
        <f>F21*1.05</f>
        <v>90710.381999999998</v>
      </c>
    </row>
    <row r="22" spans="1:7" x14ac:dyDescent="0.25">
      <c r="A22" s="22" t="s">
        <v>28</v>
      </c>
      <c r="B22" s="24"/>
      <c r="C22" s="27">
        <f>SUM(C17:C21)</f>
        <v>23515907.32</v>
      </c>
      <c r="D22" s="27">
        <f>SUM(D17:D21)</f>
        <v>24183902.310000002</v>
      </c>
      <c r="E22" s="27">
        <f>SUM(E17:E21)</f>
        <v>750000</v>
      </c>
      <c r="F22" s="27">
        <f>SUM(F17:F21)</f>
        <v>24933902.310000002</v>
      </c>
      <c r="G22" s="27">
        <f>SUM(G17:G21)</f>
        <v>26180597.425500002</v>
      </c>
    </row>
    <row r="23" spans="1:7" x14ac:dyDescent="0.25">
      <c r="A23" s="22" t="s">
        <v>29</v>
      </c>
      <c r="B23" s="24"/>
      <c r="C23" s="25"/>
      <c r="D23" s="25"/>
      <c r="E23" s="25"/>
      <c r="F23" s="25"/>
      <c r="G23" s="26"/>
    </row>
    <row r="24" spans="1:7" x14ac:dyDescent="0.25">
      <c r="A24" s="28" t="s">
        <v>30</v>
      </c>
      <c r="B24" s="24"/>
      <c r="C24" s="25"/>
      <c r="D24" s="25"/>
      <c r="E24" s="25"/>
      <c r="F24" s="25"/>
      <c r="G24" s="26"/>
    </row>
    <row r="25" spans="1:7" x14ac:dyDescent="0.25">
      <c r="A25" s="29" t="s">
        <v>31</v>
      </c>
      <c r="B25" s="24" t="s">
        <v>32</v>
      </c>
      <c r="C25" s="25">
        <v>4121323.37</v>
      </c>
      <c r="D25" s="25">
        <v>3471531.34</v>
      </c>
      <c r="E25" s="25">
        <v>500000</v>
      </c>
      <c r="F25" s="25">
        <f>D25+E25</f>
        <v>3971531.34</v>
      </c>
      <c r="G25" s="26">
        <f>F25*1.05</f>
        <v>4170107.9070000001</v>
      </c>
    </row>
    <row r="26" spans="1:7" x14ac:dyDescent="0.25">
      <c r="A26" s="29" t="s">
        <v>33</v>
      </c>
      <c r="B26" s="24" t="s">
        <v>34</v>
      </c>
      <c r="C26" s="25">
        <v>80243.820000000007</v>
      </c>
      <c r="D26" s="25">
        <v>41160</v>
      </c>
      <c r="E26" s="25">
        <v>24000</v>
      </c>
      <c r="F26" s="25">
        <f t="shared" ref="F26:F36" si="0">D26+E26</f>
        <v>65160</v>
      </c>
      <c r="G26" s="26">
        <f t="shared" ref="G26:G36" si="1">F26*1.05</f>
        <v>68418</v>
      </c>
    </row>
    <row r="27" spans="1:7" x14ac:dyDescent="0.25">
      <c r="A27" s="28" t="s">
        <v>35</v>
      </c>
      <c r="B27" s="24"/>
      <c r="C27" s="25"/>
      <c r="D27" s="25"/>
      <c r="E27" s="25"/>
      <c r="F27" s="25"/>
      <c r="G27" s="26"/>
    </row>
    <row r="28" spans="1:7" x14ac:dyDescent="0.25">
      <c r="A28" s="29" t="s">
        <v>36</v>
      </c>
      <c r="B28" s="24" t="s">
        <v>37</v>
      </c>
      <c r="C28" s="25">
        <v>780890.6</v>
      </c>
      <c r="D28" s="25">
        <v>577485</v>
      </c>
      <c r="E28" s="25">
        <v>200000</v>
      </c>
      <c r="F28" s="25">
        <f t="shared" si="0"/>
        <v>777485</v>
      </c>
      <c r="G28" s="26">
        <f t="shared" si="1"/>
        <v>816359.25</v>
      </c>
    </row>
    <row r="29" spans="1:7" x14ac:dyDescent="0.25">
      <c r="A29" s="29" t="s">
        <v>38</v>
      </c>
      <c r="B29" s="24" t="s">
        <v>39</v>
      </c>
      <c r="C29" s="25">
        <v>53055</v>
      </c>
      <c r="D29" s="25">
        <v>41150</v>
      </c>
      <c r="E29" s="25">
        <v>20000</v>
      </c>
      <c r="F29" s="25">
        <f t="shared" si="0"/>
        <v>61150</v>
      </c>
      <c r="G29" s="26">
        <f t="shared" si="1"/>
        <v>64207.5</v>
      </c>
    </row>
    <row r="30" spans="1:7" x14ac:dyDescent="0.25">
      <c r="A30" s="29" t="s">
        <v>40</v>
      </c>
      <c r="B30" s="24" t="s">
        <v>41</v>
      </c>
      <c r="C30" s="25">
        <v>40300</v>
      </c>
      <c r="D30" s="25">
        <v>28500</v>
      </c>
      <c r="E30" s="25">
        <v>15000</v>
      </c>
      <c r="F30" s="25">
        <f t="shared" si="0"/>
        <v>43500</v>
      </c>
      <c r="G30" s="26">
        <f t="shared" si="1"/>
        <v>45675</v>
      </c>
    </row>
    <row r="31" spans="1:7" x14ac:dyDescent="0.25">
      <c r="A31" s="29" t="s">
        <v>42</v>
      </c>
      <c r="B31" s="24" t="s">
        <v>43</v>
      </c>
      <c r="C31" s="25">
        <v>623556.9</v>
      </c>
      <c r="D31" s="25">
        <f>51112+1356233.15</f>
        <v>1407345.15</v>
      </c>
      <c r="E31" s="25">
        <v>50000</v>
      </c>
      <c r="F31" s="25">
        <f t="shared" si="0"/>
        <v>1457345.15</v>
      </c>
      <c r="G31" s="26">
        <f t="shared" si="1"/>
        <v>1530212.4075</v>
      </c>
    </row>
    <row r="32" spans="1:7" x14ac:dyDescent="0.25">
      <c r="A32" s="28" t="s">
        <v>44</v>
      </c>
      <c r="B32" s="24"/>
      <c r="C32" s="25"/>
      <c r="D32" s="25"/>
      <c r="E32" s="25"/>
      <c r="F32" s="25"/>
      <c r="G32" s="26"/>
    </row>
    <row r="33" spans="1:7" x14ac:dyDescent="0.25">
      <c r="A33" s="29" t="s">
        <v>45</v>
      </c>
      <c r="B33" s="24" t="s">
        <v>46</v>
      </c>
      <c r="C33" s="25">
        <v>2288154.14</v>
      </c>
      <c r="D33" s="25">
        <v>2187918.36</v>
      </c>
      <c r="E33" s="25">
        <v>200000</v>
      </c>
      <c r="F33" s="25">
        <f t="shared" si="0"/>
        <v>2387918.36</v>
      </c>
      <c r="G33" s="26">
        <f t="shared" si="1"/>
        <v>2507314.2779999999</v>
      </c>
    </row>
    <row r="34" spans="1:7" x14ac:dyDescent="0.25">
      <c r="A34" s="29" t="s">
        <v>47</v>
      </c>
      <c r="B34" s="24" t="s">
        <v>48</v>
      </c>
      <c r="C34" s="25">
        <v>6658309.4000000004</v>
      </c>
      <c r="D34" s="25">
        <v>3538052.24</v>
      </c>
      <c r="E34" s="25">
        <v>3000000</v>
      </c>
      <c r="F34" s="25">
        <f t="shared" si="0"/>
        <v>6538052.2400000002</v>
      </c>
      <c r="G34" s="26">
        <f t="shared" si="1"/>
        <v>6864954.8520000009</v>
      </c>
    </row>
    <row r="35" spans="1:7" x14ac:dyDescent="0.25">
      <c r="A35" s="29" t="s">
        <v>49</v>
      </c>
      <c r="B35" s="24" t="s">
        <v>50</v>
      </c>
      <c r="C35" s="25">
        <v>29300</v>
      </c>
      <c r="D35" s="25">
        <v>6550</v>
      </c>
      <c r="E35" s="25">
        <v>5000</v>
      </c>
      <c r="F35" s="25">
        <f t="shared" si="0"/>
        <v>11550</v>
      </c>
      <c r="G35" s="26">
        <f t="shared" si="1"/>
        <v>12127.5</v>
      </c>
    </row>
    <row r="36" spans="1:7" x14ac:dyDescent="0.25">
      <c r="A36" s="29" t="s">
        <v>51</v>
      </c>
      <c r="B36" s="24" t="s">
        <v>52</v>
      </c>
      <c r="C36" s="25">
        <f>2723.48+84047.9</f>
        <v>86771.37999999999</v>
      </c>
      <c r="D36" s="25">
        <f>619.46+35797.81</f>
        <v>36417.269999999997</v>
      </c>
      <c r="E36" s="25">
        <v>30000</v>
      </c>
      <c r="F36" s="25">
        <f t="shared" si="0"/>
        <v>66417.26999999999</v>
      </c>
      <c r="G36" s="26">
        <f t="shared" si="1"/>
        <v>69738.133499999996</v>
      </c>
    </row>
    <row r="37" spans="1:7" x14ac:dyDescent="0.25">
      <c r="A37" s="22" t="s">
        <v>53</v>
      </c>
      <c r="B37" s="24"/>
      <c r="C37" s="27">
        <f>SUM(C25:C36)</f>
        <v>14761904.610000001</v>
      </c>
      <c r="D37" s="27">
        <f>SUM(D25:D36)</f>
        <v>11336109.359999999</v>
      </c>
      <c r="E37" s="27">
        <f>SUM(E25:E36)</f>
        <v>4044000</v>
      </c>
      <c r="F37" s="27">
        <f>SUM(F25:F36)</f>
        <v>15380109.359999999</v>
      </c>
      <c r="G37" s="27">
        <f>SUM(G25:G36)</f>
        <v>16149114.828</v>
      </c>
    </row>
    <row r="38" spans="1:7" x14ac:dyDescent="0.25">
      <c r="A38" s="30" t="s">
        <v>54</v>
      </c>
      <c r="B38" s="24"/>
      <c r="C38" s="27">
        <f>C22+C37</f>
        <v>38277811.93</v>
      </c>
      <c r="D38" s="27">
        <f>D22+D37</f>
        <v>35520011.670000002</v>
      </c>
      <c r="E38" s="27">
        <f>E22+E37</f>
        <v>4794000</v>
      </c>
      <c r="F38" s="27">
        <f>F22+F37</f>
        <v>40314011.670000002</v>
      </c>
      <c r="G38" s="27">
        <f>G22+G37</f>
        <v>42329712.2535</v>
      </c>
    </row>
    <row r="39" spans="1:7" x14ac:dyDescent="0.25">
      <c r="A39" s="21" t="s">
        <v>55</v>
      </c>
      <c r="B39" s="24"/>
      <c r="C39" s="25"/>
      <c r="D39" s="25"/>
      <c r="E39" s="25"/>
      <c r="F39" s="25"/>
      <c r="G39" s="26"/>
    </row>
    <row r="40" spans="1:7" x14ac:dyDescent="0.25">
      <c r="A40" s="22" t="s">
        <v>56</v>
      </c>
      <c r="B40" s="24" t="s">
        <v>57</v>
      </c>
      <c r="C40" s="25">
        <v>95508345</v>
      </c>
      <c r="D40" s="25">
        <v>52049472</v>
      </c>
      <c r="E40" s="25">
        <v>52049471</v>
      </c>
      <c r="F40" s="25">
        <f>D40+E40</f>
        <v>104098943</v>
      </c>
      <c r="G40" s="26">
        <v>110737221</v>
      </c>
    </row>
    <row r="41" spans="1:7" x14ac:dyDescent="0.25">
      <c r="A41" s="22" t="s">
        <v>58</v>
      </c>
      <c r="B41" s="24" t="s">
        <v>59</v>
      </c>
      <c r="C41" s="25">
        <v>443414.03</v>
      </c>
      <c r="D41" s="25">
        <v>0</v>
      </c>
      <c r="E41" s="25"/>
      <c r="F41" s="25">
        <f>D41+E41</f>
        <v>0</v>
      </c>
      <c r="G41" s="26"/>
    </row>
    <row r="42" spans="1:7" x14ac:dyDescent="0.25">
      <c r="A42" s="22" t="s">
        <v>60</v>
      </c>
      <c r="B42" s="24"/>
      <c r="C42" s="25"/>
      <c r="D42" s="25"/>
      <c r="E42" s="25"/>
      <c r="F42" s="25">
        <f>D42+E42</f>
        <v>0</v>
      </c>
      <c r="G42" s="26"/>
    </row>
    <row r="43" spans="1:7" x14ac:dyDescent="0.25">
      <c r="A43" s="23" t="s">
        <v>61</v>
      </c>
      <c r="B43" s="24" t="s">
        <v>62</v>
      </c>
      <c r="C43" s="25">
        <v>93180752</v>
      </c>
      <c r="D43" s="25"/>
      <c r="E43" s="25">
        <v>45156913</v>
      </c>
      <c r="F43" s="25">
        <f>D43+E43</f>
        <v>45156913</v>
      </c>
      <c r="G43" s="26">
        <v>0</v>
      </c>
    </row>
    <row r="44" spans="1:7" x14ac:dyDescent="0.25">
      <c r="A44" s="22" t="s">
        <v>89</v>
      </c>
      <c r="B44" s="24"/>
      <c r="C44" s="25">
        <v>9028419</v>
      </c>
      <c r="D44" s="25"/>
      <c r="E44" s="25">
        <v>11898500</v>
      </c>
      <c r="F44" s="25">
        <f>D44+E44</f>
        <v>11898500</v>
      </c>
      <c r="G44" s="26"/>
    </row>
    <row r="45" spans="1:7" x14ac:dyDescent="0.25">
      <c r="A45" s="30" t="s">
        <v>63</v>
      </c>
      <c r="B45" s="19"/>
      <c r="C45" s="27">
        <f>SUM(C40:C44)</f>
        <v>198160930.03</v>
      </c>
      <c r="D45" s="27">
        <f>SUM(D40:D44)</f>
        <v>52049472</v>
      </c>
      <c r="E45" s="27">
        <f>SUM(E40:E44)</f>
        <v>109104884</v>
      </c>
      <c r="F45" s="27">
        <f>SUM(F40:F44)</f>
        <v>161154356</v>
      </c>
      <c r="G45" s="27">
        <f>SUM(G40:G44)</f>
        <v>110737221</v>
      </c>
    </row>
    <row r="46" spans="1:7" x14ac:dyDescent="0.25">
      <c r="A46" s="21" t="s">
        <v>64</v>
      </c>
      <c r="B46" s="19"/>
      <c r="C46" s="25"/>
      <c r="D46" s="25"/>
      <c r="E46" s="25"/>
      <c r="F46" s="25"/>
      <c r="G46" s="26"/>
    </row>
    <row r="47" spans="1:7" x14ac:dyDescent="0.25">
      <c r="A47" s="22" t="s">
        <v>65</v>
      </c>
      <c r="B47" s="19"/>
      <c r="C47" s="25">
        <v>0</v>
      </c>
      <c r="D47" s="25">
        <v>0</v>
      </c>
      <c r="E47" s="25"/>
      <c r="F47" s="25"/>
      <c r="G47" s="26">
        <v>0</v>
      </c>
    </row>
    <row r="48" spans="1:7" x14ac:dyDescent="0.25">
      <c r="A48" s="30" t="s">
        <v>66</v>
      </c>
      <c r="B48" s="19"/>
      <c r="C48" s="27">
        <f>SUM(C47)</f>
        <v>0</v>
      </c>
      <c r="D48" s="31"/>
      <c r="E48" s="31"/>
      <c r="F48" s="31"/>
      <c r="G48" s="27"/>
    </row>
    <row r="49" spans="1:7" x14ac:dyDescent="0.25">
      <c r="A49" s="32" t="s">
        <v>67</v>
      </c>
      <c r="B49" s="19"/>
      <c r="C49" s="33">
        <f>C38+C45+C48</f>
        <v>236438741.96000001</v>
      </c>
      <c r="D49" s="33">
        <f>D38+D45+D48</f>
        <v>87569483.670000002</v>
      </c>
      <c r="E49" s="33">
        <f>E38+E45+E48</f>
        <v>113898884</v>
      </c>
      <c r="F49" s="33">
        <f>F38+F45+F48</f>
        <v>201468367.67000002</v>
      </c>
      <c r="G49" s="33">
        <f>G38+G45+G48</f>
        <v>153066933.25349998</v>
      </c>
    </row>
    <row r="50" spans="1:7" x14ac:dyDescent="0.25">
      <c r="A50" s="20"/>
      <c r="B50" s="19"/>
      <c r="C50" s="25"/>
      <c r="D50" s="25"/>
      <c r="E50" s="25"/>
      <c r="F50" s="25"/>
      <c r="G50" s="26"/>
    </row>
    <row r="51" spans="1:7" x14ac:dyDescent="0.25">
      <c r="A51" s="32" t="s">
        <v>80</v>
      </c>
      <c r="B51" s="24"/>
      <c r="C51" s="25"/>
      <c r="D51" s="19"/>
      <c r="E51" s="19"/>
      <c r="F51" s="19"/>
      <c r="G51" s="20"/>
    </row>
    <row r="52" spans="1:7" x14ac:dyDescent="0.25">
      <c r="A52" s="32" t="s">
        <v>85</v>
      </c>
      <c r="B52" s="24"/>
      <c r="C52" s="25"/>
      <c r="D52" s="19"/>
      <c r="E52" s="19"/>
      <c r="F52" s="19"/>
      <c r="G52" s="19"/>
    </row>
    <row r="53" spans="1:7" x14ac:dyDescent="0.25">
      <c r="A53" s="41" t="s">
        <v>81</v>
      </c>
      <c r="B53" s="24"/>
      <c r="C53" s="25">
        <v>67496143.390000001</v>
      </c>
      <c r="D53" s="25">
        <v>18744320.289999999</v>
      </c>
      <c r="E53" s="25">
        <f>F53-D53</f>
        <v>63247263.910000004</v>
      </c>
      <c r="F53" s="25">
        <v>81991584.200000003</v>
      </c>
      <c r="G53" s="25">
        <v>76085867.549999997</v>
      </c>
    </row>
    <row r="54" spans="1:7" x14ac:dyDescent="0.25">
      <c r="A54" s="41" t="s">
        <v>82</v>
      </c>
      <c r="B54" s="24"/>
      <c r="C54" s="25">
        <v>76157104.400000006</v>
      </c>
      <c r="D54" s="25">
        <v>5675546.5300000003</v>
      </c>
      <c r="E54" s="25">
        <f>F54-D54</f>
        <v>41760599.18</v>
      </c>
      <c r="F54" s="25">
        <v>47436145.710000001</v>
      </c>
      <c r="G54" s="25">
        <f>2100000+13845166.52</f>
        <v>15945166.52</v>
      </c>
    </row>
    <row r="55" spans="1:7" x14ac:dyDescent="0.25">
      <c r="A55" s="41" t="s">
        <v>83</v>
      </c>
      <c r="B55" s="24"/>
      <c r="C55" s="25">
        <v>30990478.670000002</v>
      </c>
      <c r="D55" s="25">
        <f>178179.5</f>
        <v>178179.5</v>
      </c>
      <c r="E55" s="25">
        <f>F55-D55</f>
        <v>45658835.939999998</v>
      </c>
      <c r="F55" s="25">
        <v>45837015.439999998</v>
      </c>
      <c r="G55" s="25">
        <v>49841289.799999997</v>
      </c>
    </row>
    <row r="56" spans="1:7" x14ac:dyDescent="0.25">
      <c r="A56" s="41" t="s">
        <v>84</v>
      </c>
      <c r="B56" s="24"/>
      <c r="C56" s="25">
        <v>9638562.8499999996</v>
      </c>
      <c r="D56" s="25">
        <v>4394797.96</v>
      </c>
      <c r="E56" s="25">
        <v>4812533.05</v>
      </c>
      <c r="F56" s="25">
        <f>9207331.01</f>
        <v>9207331.0099999998</v>
      </c>
      <c r="G56" s="25">
        <v>9020608.1099999994</v>
      </c>
    </row>
    <row r="57" spans="1:7" x14ac:dyDescent="0.25">
      <c r="A57" s="32" t="s">
        <v>86</v>
      </c>
      <c r="B57" s="24"/>
      <c r="C57" s="25">
        <v>3470320.11</v>
      </c>
      <c r="D57" s="25">
        <v>178179.5</v>
      </c>
      <c r="E57" s="25">
        <v>2300351.92</v>
      </c>
      <c r="F57" s="25">
        <f>2478531.42</f>
        <v>2478531.42</v>
      </c>
      <c r="G57" s="25">
        <v>2165000</v>
      </c>
    </row>
    <row r="58" spans="1:7" x14ac:dyDescent="0.25">
      <c r="A58" s="32" t="s">
        <v>87</v>
      </c>
      <c r="B58" s="24"/>
      <c r="C58" s="25">
        <v>0</v>
      </c>
      <c r="D58" s="25">
        <v>9011982.6300000008</v>
      </c>
      <c r="E58" s="25">
        <v>16436.37</v>
      </c>
      <c r="F58" s="25">
        <f>D58+E58</f>
        <v>9028419</v>
      </c>
      <c r="G58" s="25"/>
    </row>
    <row r="59" spans="1:7" x14ac:dyDescent="0.25">
      <c r="A59" s="32" t="s">
        <v>68</v>
      </c>
      <c r="B59" s="19"/>
      <c r="C59" s="34">
        <f>SUM(C53:C58)</f>
        <v>187752609.42000005</v>
      </c>
      <c r="D59" s="34">
        <f>SUM(D53:D58)</f>
        <v>38183006.410000004</v>
      </c>
      <c r="E59" s="34">
        <f>SUM(E53:E58)</f>
        <v>157796020.37</v>
      </c>
      <c r="F59" s="34">
        <f>SUM(F53:F58)</f>
        <v>195979026.77999997</v>
      </c>
      <c r="G59" s="34">
        <f>SUM(G53:G58)</f>
        <v>153057931.98000002</v>
      </c>
    </row>
    <row r="60" spans="1:7" x14ac:dyDescent="0.25">
      <c r="A60" s="35" t="s">
        <v>88</v>
      </c>
      <c r="B60" s="36"/>
      <c r="C60" s="37">
        <f>C13+C49-C59</f>
        <v>71521897.429999977</v>
      </c>
      <c r="D60" s="37">
        <f>D13+D49-D59</f>
        <v>120908374.68999997</v>
      </c>
      <c r="E60" s="37">
        <f>E13+E49-E59</f>
        <v>-43897136.370000005</v>
      </c>
      <c r="F60" s="37">
        <f>F13+F49-F59</f>
        <v>77011238.320000052</v>
      </c>
      <c r="G60" s="37">
        <f>G13+G49-G59</f>
        <v>9001.2734999656677</v>
      </c>
    </row>
    <row r="61" spans="1:7" x14ac:dyDescent="0.25">
      <c r="A61" s="38"/>
      <c r="B61" s="39"/>
      <c r="C61" s="40"/>
      <c r="D61" s="40"/>
      <c r="E61" s="40"/>
      <c r="F61" s="40"/>
      <c r="G61" s="40"/>
    </row>
    <row r="62" spans="1:7" x14ac:dyDescent="0.25">
      <c r="A62" s="38"/>
      <c r="B62" s="39"/>
      <c r="C62" s="40"/>
      <c r="D62" s="40"/>
      <c r="E62" s="40"/>
      <c r="F62" s="40"/>
      <c r="G62" s="40"/>
    </row>
    <row r="63" spans="1:7" x14ac:dyDescent="0.25">
      <c r="A63" s="2" t="s">
        <v>78</v>
      </c>
      <c r="F63" s="7"/>
    </row>
    <row r="64" spans="1:7" x14ac:dyDescent="0.25">
      <c r="C64" s="8"/>
      <c r="F64" s="7"/>
    </row>
    <row r="65" spans="1:7" x14ac:dyDescent="0.25">
      <c r="C65" s="9"/>
    </row>
    <row r="66" spans="1:7" x14ac:dyDescent="0.25">
      <c r="A66" s="3" t="s">
        <v>69</v>
      </c>
      <c r="B66" s="3"/>
      <c r="C66" s="44" t="s">
        <v>70</v>
      </c>
      <c r="D66" s="44"/>
      <c r="E66" s="44" t="s">
        <v>1</v>
      </c>
      <c r="F66" s="44"/>
      <c r="G66" s="44"/>
    </row>
    <row r="67" spans="1:7" x14ac:dyDescent="0.25">
      <c r="A67" s="10" t="s">
        <v>71</v>
      </c>
      <c r="B67" s="10"/>
      <c r="C67" s="43" t="s">
        <v>72</v>
      </c>
      <c r="D67" s="43"/>
      <c r="E67" s="43" t="s">
        <v>73</v>
      </c>
      <c r="F67" s="43"/>
      <c r="G67" s="43"/>
    </row>
    <row r="70" spans="1:7" x14ac:dyDescent="0.25">
      <c r="A70" s="1" t="s">
        <v>79</v>
      </c>
    </row>
    <row r="73" spans="1:7" x14ac:dyDescent="0.25">
      <c r="A73" s="3" t="s">
        <v>3</v>
      </c>
    </row>
    <row r="74" spans="1:7" x14ac:dyDescent="0.25">
      <c r="A74" s="10" t="s">
        <v>2</v>
      </c>
    </row>
  </sheetData>
  <mergeCells count="10">
    <mergeCell ref="A4:G4"/>
    <mergeCell ref="A5:G5"/>
    <mergeCell ref="A7:G7"/>
    <mergeCell ref="D9:F9"/>
    <mergeCell ref="F10:F11"/>
    <mergeCell ref="C67:D67"/>
    <mergeCell ref="E67:G67"/>
    <mergeCell ref="A6:G6"/>
    <mergeCell ref="C66:D66"/>
    <mergeCell ref="E66:G66"/>
  </mergeCells>
  <pageMargins left="0.4" right="0.1" top="0.75" bottom="0.5" header="0.3" footer="0.3"/>
  <pageSetup paperSize="256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LGU Bantay</cp:lastModifiedBy>
  <cp:lastPrinted>2020-01-28T05:52:53Z</cp:lastPrinted>
  <dcterms:created xsi:type="dcterms:W3CDTF">2014-01-24T06:35:52Z</dcterms:created>
  <dcterms:modified xsi:type="dcterms:W3CDTF">2020-01-30T01:36:07Z</dcterms:modified>
</cp:coreProperties>
</file>